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'3кв'!$A$1:$E$56</definedName>
    <definedName name="_xlnm.Print_Area" localSheetId="3">'4кв'!$A$1:$E$56</definedName>
    <definedName name="_xlnm.Print_Area" localSheetId="4">отчет!$A$1:$C$41</definedName>
  </definedNames>
  <calcPr calcId="152511"/>
</workbook>
</file>

<file path=xl/calcChain.xml><?xml version="1.0" encoding="utf-8"?>
<calcChain xmlns="http://schemas.openxmlformats.org/spreadsheetml/2006/main">
  <c r="C29" i="24" l="1"/>
  <c r="C21" i="24" l="1"/>
  <c r="C20" i="24"/>
  <c r="C19" i="24"/>
  <c r="C16" i="24"/>
  <c r="C13" i="24"/>
  <c r="C14" i="24"/>
  <c r="C15" i="24"/>
  <c r="C12" i="24"/>
  <c r="C9" i="24"/>
  <c r="C8" i="24"/>
  <c r="C10" i="24" s="1"/>
  <c r="C6" i="24"/>
  <c r="B49" i="23"/>
  <c r="E25" i="23"/>
  <c r="C17" i="24"/>
  <c r="B52" i="23"/>
  <c r="E30" i="23"/>
  <c r="E27" i="23"/>
  <c r="E24" i="23"/>
  <c r="E22" i="23"/>
  <c r="C23" i="24" l="1"/>
  <c r="C24" i="24"/>
  <c r="E32" i="23"/>
  <c r="B53" i="23" s="1"/>
  <c r="B54" i="23" s="1"/>
  <c r="B49" i="22"/>
  <c r="E27" i="22"/>
  <c r="E30" i="22"/>
  <c r="E26" i="22"/>
  <c r="B52" i="22" l="1"/>
  <c r="E24" i="22"/>
  <c r="E22" i="22"/>
  <c r="B47" i="21"/>
  <c r="E24" i="21"/>
  <c r="E22" i="21"/>
  <c r="E27" i="21" s="1"/>
  <c r="B48" i="21" s="1"/>
  <c r="E32" i="22" l="1"/>
  <c r="B53" i="22" s="1"/>
  <c r="B54" i="22" s="1"/>
  <c r="E26" i="20"/>
  <c r="B47" i="20" l="1"/>
  <c r="E24" i="20" l="1"/>
  <c r="E22" i="20"/>
  <c r="E27" i="20" l="1"/>
  <c r="B48" i="20" s="1"/>
  <c r="B49" i="20" s="1"/>
  <c r="B44" i="21" s="1"/>
  <c r="B49" i="21" s="1"/>
</calcChain>
</file>

<file path=xl/sharedStrings.xml><?xml version="1.0" encoding="utf-8"?>
<sst xmlns="http://schemas.openxmlformats.org/spreadsheetml/2006/main" count="298" uniqueCount="113">
  <si>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</si>
  <si>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</si>
  <si>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</si>
  <si>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</si>
  <si>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</si>
  <si>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</si>
  <si>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</si>
  <si>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</si>
  <si>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</si>
  <si>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</si>
  <si>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</si>
  <si>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</si>
  <si>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</si>
  <si>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</si>
  <si>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</si>
  <si>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</si>
  <si>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</si>
  <si>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</si>
  <si>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</si>
  <si>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</si>
  <si>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</si>
  <si>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</si>
  <si>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</si>
  <si>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</si>
  <si>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50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</si>
  <si>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</si>
  <si>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</si>
  <si>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</si>
  <si>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</si>
  <si>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</si>
  <si>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</si>
  <si>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</si>
  <si>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</si>
  <si>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</si>
  <si>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</si>
  <si>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</si>
  <si>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</si>
  <si>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- 1433,1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</si>
  <si>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Битюкова Михаила Афанасьевича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</si>
  <si>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16 от 28.12.2016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</si>
  <si>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№84  от   01.01.2017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</si>
  <si>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МКД Битюкова М.А.</t>
    </r>
  </si>
  <si>
    <t>Работы по содержанию и текущему ремонту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</si>
  <si>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</si>
  <si>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</si>
  <si>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</si>
  <si>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t>интернет Ростелеком</t>
  </si>
  <si>
    <t>Предъявлено населению 79537,05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</si>
  <si>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</si>
  <si>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</si>
  <si>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</si>
  <si>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Ремонт детск.площадки (качели)</t>
  </si>
  <si>
    <t>ч/ч</t>
  </si>
  <si>
    <t>март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</si>
  <si>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</si>
  <si>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           2. Всего за период  "01" 01 2023 г. по "31" 03 2023 г. выполнено работ (оказано услуг) на общую сумму шестьдесят семь тысяч двести сорок рублей 47 копеек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</si>
  <si>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</si>
  <si>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</si>
  <si>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</si>
  <si>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</si>
  <si>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</si>
  <si>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</si>
  <si>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 "01" 04 2023 г. по "30" 06 2023 г. выполнено работ (оказано услуг) на общую сумму шестьдесят шесть тысяч триста девяносто семь рублей 23 копейки</t>
  </si>
  <si>
    <t>сварка и изготов.поручня</t>
  </si>
  <si>
    <t>покраска поручня</t>
  </si>
  <si>
    <t>окраска скамеек (смета)</t>
  </si>
  <si>
    <t>монтаж фанеры на окно выхода на кровлю</t>
  </si>
  <si>
    <t>окраска дверей входных групп (смета)</t>
  </si>
  <si>
    <t>август</t>
  </si>
  <si>
    <t>сентябрь</t>
  </si>
  <si>
    <t xml:space="preserve">           2. Всего за период  "01" 07 2023 г. по "30" 09 2023 г. выполнено работ (оказано услуг) на общую сумму восемьдесят девять тысяч семьсот девятнадцать рублей 90 копеек</t>
  </si>
  <si>
    <t>Предъявлено населению 88995,51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</si>
  <si>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</si>
  <si>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</si>
  <si>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</si>
  <si>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</si>
  <si>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</si>
  <si>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</si>
  <si>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</si>
  <si>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</si>
  <si>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</si>
  <si>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</si>
  <si>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</si>
  <si>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</si>
  <si>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</si>
  <si>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</si>
  <si>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</si>
  <si>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</si>
  <si>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</si>
  <si>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</si>
  <si>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</si>
  <si>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</si>
  <si>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</si>
  <si>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</si>
  <si>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</si>
  <si>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Василевского, д. 50</t>
  </si>
  <si>
    <t>за 4 квартал 2023 года</t>
  </si>
  <si>
    <t>31.12.2023 г.</t>
  </si>
  <si>
    <t>4 квартал</t>
  </si>
  <si>
    <t>октябрь</t>
  </si>
  <si>
    <t>ноябрь</t>
  </si>
  <si>
    <t>декабрь</t>
  </si>
  <si>
    <t xml:space="preserve">Замена фанового стояка КНС </t>
  </si>
  <si>
    <t>Ремонт, установка двери (кв.14)</t>
  </si>
  <si>
    <t>Замена досок на лавочке (кв.10)</t>
  </si>
  <si>
    <t>Ремонт входной двери (кв.14)</t>
  </si>
  <si>
    <t xml:space="preserve">           2. Всего за период  "01" 10 2023 г. по "31" 12 2023 г. выполнено работ (оказано услуг) на общую сумму девяносто семь тысяч триста семьдесят восемь рублей 87 копеек.</t>
  </si>
  <si>
    <t>Начислено всего 337065,12</t>
  </si>
  <si>
    <t>Непредвиденные работы 28 ч/ч</t>
  </si>
  <si>
    <t xml:space="preserve">   * Окраска дверей входных групп (смета)</t>
  </si>
  <si>
    <t xml:space="preserve">   * Окраска скамеек (смета)</t>
  </si>
  <si>
    <t xml:space="preserve">   * Замена запорной арматуры на ОДПУ отоплении (смета)</t>
  </si>
  <si>
    <t>Замена запорной арматуры  на ОДПУ отоплении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</si>
</sst>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4" fillId="0" borderId="0" xfId="0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7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A30" sqref="A30:E30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65" t="s">
        <v>11</v>
      </c>
      <c r="B1" s="65"/>
      <c r="C1" s="65"/>
      <c r="D1" s="65"/>
      <c r="E1" s="65"/>
    </row>
    <row r="2" spans="1:5" ht="30.75" customHeight="1" x14ac:dyDescent="0.25">
      <c r="A2" s="66" t="s">
        <v>12</v>
      </c>
      <c r="B2" s="67"/>
      <c r="C2" s="67"/>
      <c r="D2" s="67"/>
      <c r="E2" s="67"/>
    </row>
    <row r="3" spans="1:5" x14ac:dyDescent="0.25">
      <c r="A3" s="68" t="s">
        <v>48</v>
      </c>
      <c r="B3" s="68"/>
      <c r="C3" s="68"/>
      <c r="D3" s="68"/>
      <c r="E3" s="68"/>
    </row>
    <row r="4" spans="1:5" s="1" customFormat="1" ht="15.75" x14ac:dyDescent="0.25">
      <c r="A4" s="25" t="s">
        <v>13</v>
      </c>
      <c r="B4" s="4"/>
      <c r="C4" s="4"/>
      <c r="D4" s="69" t="s">
        <v>49</v>
      </c>
      <c r="E4" s="69"/>
    </row>
    <row r="5" spans="1:5" x14ac:dyDescent="0.25">
      <c r="A5" s="28"/>
      <c r="B5" s="4"/>
      <c r="C5" s="4"/>
      <c r="D5" s="4"/>
      <c r="E5" s="4"/>
    </row>
    <row r="6" spans="1:5" ht="18.75" customHeight="1" x14ac:dyDescent="0.25">
      <c r="A6" s="70" t="s">
        <v>0</v>
      </c>
      <c r="B6" s="70"/>
      <c r="C6" s="70"/>
      <c r="D6" s="70"/>
      <c r="E6" s="70"/>
    </row>
    <row r="7" spans="1:5" x14ac:dyDescent="0.25">
      <c r="A7" s="64" t="s">
        <v>24</v>
      </c>
      <c r="B7" s="64"/>
      <c r="C7" s="64"/>
      <c r="D7" s="64"/>
      <c r="E7" s="64"/>
    </row>
    <row r="8" spans="1:5" x14ac:dyDescent="0.25">
      <c r="A8" s="72" t="s">
        <v>1</v>
      </c>
      <c r="B8" s="72"/>
      <c r="C8" s="72"/>
      <c r="D8" s="72"/>
      <c r="E8" s="72"/>
    </row>
    <row r="9" spans="1:5" ht="17.25" customHeight="1" x14ac:dyDescent="0.25">
      <c r="A9" s="70" t="s">
        <v>38</v>
      </c>
      <c r="B9" s="70"/>
      <c r="C9" s="70"/>
      <c r="D9" s="70"/>
      <c r="E9" s="70"/>
    </row>
    <row r="10" spans="1:5" ht="26.25" customHeight="1" x14ac:dyDescent="0.25">
      <c r="A10" s="73" t="s">
        <v>14</v>
      </c>
      <c r="B10" s="74"/>
      <c r="C10" s="74"/>
      <c r="D10" s="74"/>
      <c r="E10" s="74"/>
    </row>
    <row r="11" spans="1:5" ht="30.75" customHeight="1" x14ac:dyDescent="0.25">
      <c r="A11" s="70" t="s">
        <v>39</v>
      </c>
      <c r="B11" s="70"/>
      <c r="C11" s="70"/>
      <c r="D11" s="70"/>
      <c r="E11" s="70"/>
    </row>
    <row r="12" spans="1:5" ht="16.5" customHeight="1" x14ac:dyDescent="0.25">
      <c r="A12" s="72" t="s">
        <v>15</v>
      </c>
      <c r="B12" s="75"/>
      <c r="C12" s="75"/>
      <c r="D12" s="75"/>
      <c r="E12" s="75"/>
    </row>
    <row r="13" spans="1:5" x14ac:dyDescent="0.25">
      <c r="A13" s="70" t="s">
        <v>27</v>
      </c>
      <c r="B13" s="70"/>
      <c r="C13" s="70"/>
      <c r="D13" s="70"/>
      <c r="E13" s="70"/>
    </row>
    <row r="14" spans="1:5" ht="18" customHeight="1" x14ac:dyDescent="0.25">
      <c r="A14" s="72" t="s">
        <v>2</v>
      </c>
      <c r="B14" s="75"/>
      <c r="C14" s="75"/>
      <c r="D14" s="75"/>
      <c r="E14" s="75"/>
    </row>
    <row r="15" spans="1:5" ht="16.5" customHeight="1" x14ac:dyDescent="0.25">
      <c r="A15" s="70" t="s">
        <v>50</v>
      </c>
      <c r="B15" s="70"/>
      <c r="C15" s="70"/>
      <c r="D15" s="70"/>
      <c r="E15" s="70"/>
    </row>
    <row r="16" spans="1:5" ht="10.15" customHeight="1" x14ac:dyDescent="0.25">
      <c r="A16" s="72" t="s">
        <v>16</v>
      </c>
      <c r="B16" s="75"/>
      <c r="C16" s="75"/>
      <c r="D16" s="75"/>
      <c r="E16" s="75"/>
    </row>
    <row r="17" spans="1:8" ht="32.450000000000003" customHeight="1" x14ac:dyDescent="0.25">
      <c r="A17" s="70" t="s">
        <v>17</v>
      </c>
      <c r="B17" s="70"/>
      <c r="C17" s="70"/>
      <c r="D17" s="70"/>
      <c r="E17" s="70"/>
    </row>
    <row r="18" spans="1:8" ht="57.6" customHeight="1" x14ac:dyDescent="0.25">
      <c r="A18" s="70" t="s">
        <v>40</v>
      </c>
      <c r="B18" s="70"/>
      <c r="C18" s="70"/>
      <c r="D18" s="70"/>
      <c r="E18" s="70"/>
    </row>
    <row r="19" spans="1:8" ht="37.5" customHeight="1" x14ac:dyDescent="0.25">
      <c r="A19" s="71" t="s">
        <v>25</v>
      </c>
      <c r="B19" s="71"/>
      <c r="C19" s="71"/>
      <c r="D19" s="71"/>
      <c r="E19" s="71"/>
    </row>
    <row r="20" spans="1:8" ht="15.75" customHeight="1" x14ac:dyDescent="0.25">
      <c r="A20" s="71"/>
      <c r="B20" s="71"/>
      <c r="C20" s="71"/>
      <c r="D20" s="71"/>
      <c r="E20" s="71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 x14ac:dyDescent="0.25">
      <c r="A22" s="23" t="s">
        <v>45</v>
      </c>
      <c r="B22" s="9" t="s">
        <v>33</v>
      </c>
      <c r="C22" s="3" t="s">
        <v>4</v>
      </c>
      <c r="D22" s="3">
        <v>11.48</v>
      </c>
      <c r="E22" s="8">
        <f>D22*F20*G20</f>
        <v>49355.964000000007</v>
      </c>
    </row>
    <row r="23" spans="1:8" ht="30" x14ac:dyDescent="0.25">
      <c r="A23" s="7" t="s">
        <v>22</v>
      </c>
      <c r="B23" s="9" t="s">
        <v>23</v>
      </c>
      <c r="C23" s="3" t="s">
        <v>4</v>
      </c>
      <c r="D23" s="3"/>
      <c r="E23" s="8">
        <v>0</v>
      </c>
    </row>
    <row r="24" spans="1:8" x14ac:dyDescent="0.25">
      <c r="A24" s="7" t="s">
        <v>44</v>
      </c>
      <c r="B24" s="9" t="s">
        <v>26</v>
      </c>
      <c r="C24" s="3" t="s">
        <v>4</v>
      </c>
      <c r="D24" s="3">
        <v>3.9</v>
      </c>
      <c r="E24" s="8">
        <f>D24*F20*G20</f>
        <v>16767.269999999997</v>
      </c>
    </row>
    <row r="25" spans="1:8" x14ac:dyDescent="0.25">
      <c r="A25" s="7" t="s">
        <v>28</v>
      </c>
      <c r="B25" s="9" t="s">
        <v>29</v>
      </c>
      <c r="C25" s="3" t="s">
        <v>30</v>
      </c>
      <c r="D25" s="3"/>
      <c r="E25" s="8">
        <v>645.34</v>
      </c>
      <c r="H25" s="15"/>
    </row>
    <row r="26" spans="1:8" x14ac:dyDescent="0.25">
      <c r="A26" s="24" t="s">
        <v>51</v>
      </c>
      <c r="B26" s="9" t="s">
        <v>53</v>
      </c>
      <c r="C26" s="3" t="s">
        <v>52</v>
      </c>
      <c r="D26" s="3">
        <v>2</v>
      </c>
      <c r="E26" s="8">
        <f>235.95*2</f>
        <v>471.9</v>
      </c>
      <c r="H26" s="15"/>
    </row>
    <row r="27" spans="1:8" s="14" customFormat="1" ht="14.25" x14ac:dyDescent="0.2">
      <c r="A27" s="10" t="s">
        <v>31</v>
      </c>
      <c r="B27" s="11"/>
      <c r="C27" s="12"/>
      <c r="D27" s="12"/>
      <c r="E27" s="13">
        <f>SUM(E22:E26)</f>
        <v>67240.473999999987</v>
      </c>
      <c r="H27" s="16"/>
    </row>
    <row r="29" spans="1:8" ht="30.75" customHeight="1" x14ac:dyDescent="0.25">
      <c r="A29" s="77" t="s">
        <v>55</v>
      </c>
      <c r="B29" s="77"/>
      <c r="C29" s="77"/>
      <c r="D29" s="77"/>
      <c r="E29" s="77"/>
    </row>
    <row r="30" spans="1:8" ht="35.25" customHeight="1" x14ac:dyDescent="0.25">
      <c r="A30" s="70" t="s">
        <v>21</v>
      </c>
      <c r="B30" s="70"/>
      <c r="C30" s="70"/>
      <c r="D30" s="70"/>
      <c r="E30" s="70"/>
    </row>
    <row r="31" spans="1:8" x14ac:dyDescent="0.25">
      <c r="A31" s="70" t="s">
        <v>20</v>
      </c>
      <c r="B31" s="70"/>
      <c r="C31" s="70"/>
      <c r="D31" s="70"/>
      <c r="E31" s="70"/>
    </row>
    <row r="32" spans="1:8" ht="36.75" customHeight="1" x14ac:dyDescent="0.25">
      <c r="A32" s="70" t="s">
        <v>32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78" t="s">
        <v>5</v>
      </c>
      <c r="B34" s="78"/>
      <c r="C34" s="78"/>
      <c r="D34" s="78"/>
      <c r="E34" s="78"/>
    </row>
    <row r="35" spans="1:5" x14ac:dyDescent="0.25">
      <c r="A35" s="70" t="s">
        <v>18</v>
      </c>
      <c r="B35" s="70"/>
      <c r="C35" s="70"/>
      <c r="D35" s="70"/>
      <c r="E35" s="70"/>
    </row>
    <row r="36" spans="1:5" x14ac:dyDescent="0.25">
      <c r="A36" s="79" t="s">
        <v>54</v>
      </c>
      <c r="B36" s="79"/>
      <c r="C36" s="79"/>
      <c r="D36" s="79"/>
      <c r="E36" s="5"/>
    </row>
    <row r="37" spans="1:5" x14ac:dyDescent="0.25">
      <c r="B37" s="76" t="s">
        <v>19</v>
      </c>
      <c r="C37" s="76"/>
      <c r="D37" s="76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80" t="s">
        <v>41</v>
      </c>
      <c r="B39" s="80"/>
      <c r="C39" s="80"/>
      <c r="D39" s="80"/>
      <c r="E39" s="5"/>
    </row>
    <row r="40" spans="1:5" x14ac:dyDescent="0.25">
      <c r="B40" s="76" t="s">
        <v>19</v>
      </c>
      <c r="C40" s="76"/>
      <c r="D40" s="76"/>
      <c r="E40" s="6" t="s">
        <v>6</v>
      </c>
    </row>
    <row r="42" spans="1:5" x14ac:dyDescent="0.25">
      <c r="A42" s="20" t="s">
        <v>37</v>
      </c>
    </row>
    <row r="43" spans="1:5" x14ac:dyDescent="0.25">
      <c r="A43" s="14" t="s">
        <v>34</v>
      </c>
    </row>
    <row r="44" spans="1:5" x14ac:dyDescent="0.25">
      <c r="A44" s="2" t="s">
        <v>43</v>
      </c>
      <c r="B44" s="18">
        <v>24595.33</v>
      </c>
    </row>
    <row r="45" spans="1:5" ht="31.5" x14ac:dyDescent="0.25">
      <c r="A45" s="21" t="s">
        <v>47</v>
      </c>
      <c r="B45" s="19"/>
    </row>
    <row r="46" spans="1:5" x14ac:dyDescent="0.25">
      <c r="A46" s="2" t="s">
        <v>35</v>
      </c>
      <c r="B46" s="19">
        <v>79537.05</v>
      </c>
    </row>
    <row r="47" spans="1:5" x14ac:dyDescent="0.25">
      <c r="A47" s="2" t="s">
        <v>46</v>
      </c>
      <c r="B47" s="19">
        <f>150*3</f>
        <v>450</v>
      </c>
    </row>
    <row r="48" spans="1:5" ht="30" x14ac:dyDescent="0.25">
      <c r="A48" s="26" t="s">
        <v>42</v>
      </c>
      <c r="B48" s="19">
        <f>E27</f>
        <v>67240.473999999987</v>
      </c>
    </row>
    <row r="49" spans="1:2" x14ac:dyDescent="0.25">
      <c r="A49" s="17" t="s">
        <v>36</v>
      </c>
      <c r="B49" s="22">
        <f>B44+B46+B47-B48</f>
        <v>37341.906000000017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1" zoomScaleSheetLayoutView="100" workbookViewId="0">
      <selection activeCell="B46" sqref="B46:B47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65" t="s">
        <v>11</v>
      </c>
      <c r="B1" s="65"/>
      <c r="C1" s="65"/>
      <c r="D1" s="65"/>
      <c r="E1" s="65"/>
    </row>
    <row r="2" spans="1:5" ht="30.75" customHeight="1" x14ac:dyDescent="0.25">
      <c r="A2" s="66" t="s">
        <v>12</v>
      </c>
      <c r="B2" s="67"/>
      <c r="C2" s="67"/>
      <c r="D2" s="67"/>
      <c r="E2" s="67"/>
    </row>
    <row r="3" spans="1:5" x14ac:dyDescent="0.25">
      <c r="A3" s="68" t="s">
        <v>56</v>
      </c>
      <c r="B3" s="68"/>
      <c r="C3" s="68"/>
      <c r="D3" s="68"/>
      <c r="E3" s="68"/>
    </row>
    <row r="4" spans="1:5" s="1" customFormat="1" ht="15.75" x14ac:dyDescent="0.25">
      <c r="A4" s="25" t="s">
        <v>13</v>
      </c>
      <c r="B4" s="4"/>
      <c r="C4" s="4"/>
      <c r="D4" s="69" t="s">
        <v>57</v>
      </c>
      <c r="E4" s="69"/>
    </row>
    <row r="5" spans="1:5" x14ac:dyDescent="0.25">
      <c r="A5" s="31"/>
      <c r="B5" s="4"/>
      <c r="C5" s="4"/>
      <c r="D5" s="4"/>
      <c r="E5" s="4"/>
    </row>
    <row r="6" spans="1:5" ht="18.75" customHeight="1" x14ac:dyDescent="0.25">
      <c r="A6" s="70" t="s">
        <v>0</v>
      </c>
      <c r="B6" s="70"/>
      <c r="C6" s="70"/>
      <c r="D6" s="70"/>
      <c r="E6" s="70"/>
    </row>
    <row r="7" spans="1:5" x14ac:dyDescent="0.25">
      <c r="A7" s="64" t="s">
        <v>24</v>
      </c>
      <c r="B7" s="64"/>
      <c r="C7" s="64"/>
      <c r="D7" s="64"/>
      <c r="E7" s="64"/>
    </row>
    <row r="8" spans="1:5" x14ac:dyDescent="0.25">
      <c r="A8" s="72" t="s">
        <v>1</v>
      </c>
      <c r="B8" s="72"/>
      <c r="C8" s="72"/>
      <c r="D8" s="72"/>
      <c r="E8" s="72"/>
    </row>
    <row r="9" spans="1:5" ht="17.25" customHeight="1" x14ac:dyDescent="0.25">
      <c r="A9" s="70" t="s">
        <v>38</v>
      </c>
      <c r="B9" s="70"/>
      <c r="C9" s="70"/>
      <c r="D9" s="70"/>
      <c r="E9" s="70"/>
    </row>
    <row r="10" spans="1:5" ht="26.25" customHeight="1" x14ac:dyDescent="0.25">
      <c r="A10" s="73" t="s">
        <v>14</v>
      </c>
      <c r="B10" s="74"/>
      <c r="C10" s="74"/>
      <c r="D10" s="74"/>
      <c r="E10" s="74"/>
    </row>
    <row r="11" spans="1:5" ht="30.75" customHeight="1" x14ac:dyDescent="0.25">
      <c r="A11" s="70" t="s">
        <v>39</v>
      </c>
      <c r="B11" s="70"/>
      <c r="C11" s="70"/>
      <c r="D11" s="70"/>
      <c r="E11" s="70"/>
    </row>
    <row r="12" spans="1:5" ht="16.5" customHeight="1" x14ac:dyDescent="0.25">
      <c r="A12" s="72" t="s">
        <v>15</v>
      </c>
      <c r="B12" s="75"/>
      <c r="C12" s="75"/>
      <c r="D12" s="75"/>
      <c r="E12" s="75"/>
    </row>
    <row r="13" spans="1:5" x14ac:dyDescent="0.25">
      <c r="A13" s="70" t="s">
        <v>27</v>
      </c>
      <c r="B13" s="70"/>
      <c r="C13" s="70"/>
      <c r="D13" s="70"/>
      <c r="E13" s="70"/>
    </row>
    <row r="14" spans="1:5" ht="18" customHeight="1" x14ac:dyDescent="0.25">
      <c r="A14" s="72" t="s">
        <v>2</v>
      </c>
      <c r="B14" s="75"/>
      <c r="C14" s="75"/>
      <c r="D14" s="75"/>
      <c r="E14" s="75"/>
    </row>
    <row r="15" spans="1:5" ht="16.5" customHeight="1" x14ac:dyDescent="0.25">
      <c r="A15" s="70" t="s">
        <v>50</v>
      </c>
      <c r="B15" s="70"/>
      <c r="C15" s="70"/>
      <c r="D15" s="70"/>
      <c r="E15" s="70"/>
    </row>
    <row r="16" spans="1:5" ht="10.15" customHeight="1" x14ac:dyDescent="0.25">
      <c r="A16" s="72" t="s">
        <v>16</v>
      </c>
      <c r="B16" s="75"/>
      <c r="C16" s="75"/>
      <c r="D16" s="75"/>
      <c r="E16" s="75"/>
    </row>
    <row r="17" spans="1:8" ht="32.450000000000003" customHeight="1" x14ac:dyDescent="0.25">
      <c r="A17" s="70" t="s">
        <v>17</v>
      </c>
      <c r="B17" s="70"/>
      <c r="C17" s="70"/>
      <c r="D17" s="70"/>
      <c r="E17" s="70"/>
    </row>
    <row r="18" spans="1:8" ht="57.6" customHeight="1" x14ac:dyDescent="0.25">
      <c r="A18" s="70" t="s">
        <v>40</v>
      </c>
      <c r="B18" s="70"/>
      <c r="C18" s="70"/>
      <c r="D18" s="70"/>
      <c r="E18" s="70"/>
    </row>
    <row r="19" spans="1:8" ht="37.5" customHeight="1" x14ac:dyDescent="0.25">
      <c r="A19" s="71" t="s">
        <v>25</v>
      </c>
      <c r="B19" s="71"/>
      <c r="C19" s="71"/>
      <c r="D19" s="71"/>
      <c r="E19" s="71"/>
    </row>
    <row r="20" spans="1:8" ht="15.75" customHeight="1" x14ac:dyDescent="0.25">
      <c r="A20" s="71"/>
      <c r="B20" s="71"/>
      <c r="C20" s="71"/>
      <c r="D20" s="71"/>
      <c r="E20" s="71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 x14ac:dyDescent="0.25">
      <c r="A22" s="23" t="s">
        <v>45</v>
      </c>
      <c r="B22" s="9" t="s">
        <v>33</v>
      </c>
      <c r="C22" s="3" t="s">
        <v>4</v>
      </c>
      <c r="D22" s="3">
        <v>11.48</v>
      </c>
      <c r="E22" s="8">
        <f>D22*F20*G20</f>
        <v>49355.964000000007</v>
      </c>
    </row>
    <row r="23" spans="1:8" ht="30" x14ac:dyDescent="0.25">
      <c r="A23" s="7" t="s">
        <v>22</v>
      </c>
      <c r="B23" s="9" t="s">
        <v>23</v>
      </c>
      <c r="C23" s="3" t="s">
        <v>4</v>
      </c>
      <c r="D23" s="3"/>
      <c r="E23" s="8">
        <v>0</v>
      </c>
    </row>
    <row r="24" spans="1:8" x14ac:dyDescent="0.25">
      <c r="A24" s="7" t="s">
        <v>44</v>
      </c>
      <c r="B24" s="9" t="s">
        <v>26</v>
      </c>
      <c r="C24" s="3" t="s">
        <v>4</v>
      </c>
      <c r="D24" s="3">
        <v>3.9</v>
      </c>
      <c r="E24" s="8">
        <f>D24*F20*G20</f>
        <v>16767.269999999997</v>
      </c>
    </row>
    <row r="25" spans="1:8" x14ac:dyDescent="0.25">
      <c r="A25" s="7" t="s">
        <v>28</v>
      </c>
      <c r="B25" s="9" t="s">
        <v>58</v>
      </c>
      <c r="C25" s="3" t="s">
        <v>30</v>
      </c>
      <c r="D25" s="3"/>
      <c r="E25" s="8">
        <v>274</v>
      </c>
      <c r="H25" s="15"/>
    </row>
    <row r="26" spans="1:8" x14ac:dyDescent="0.25">
      <c r="A26" s="24"/>
      <c r="B26" s="9"/>
      <c r="C26" s="3"/>
      <c r="D26" s="3"/>
      <c r="E26" s="8"/>
      <c r="H26" s="15"/>
    </row>
    <row r="27" spans="1:8" s="14" customFormat="1" ht="14.25" x14ac:dyDescent="0.2">
      <c r="A27" s="10" t="s">
        <v>31</v>
      </c>
      <c r="B27" s="11"/>
      <c r="C27" s="12"/>
      <c r="D27" s="12"/>
      <c r="E27" s="13">
        <f>SUM(E22:E26)</f>
        <v>66397.233999999997</v>
      </c>
      <c r="H27" s="16"/>
    </row>
    <row r="29" spans="1:8" ht="30.75" customHeight="1" x14ac:dyDescent="0.25">
      <c r="A29" s="77" t="s">
        <v>62</v>
      </c>
      <c r="B29" s="77"/>
      <c r="C29" s="77"/>
      <c r="D29" s="77"/>
      <c r="E29" s="77"/>
    </row>
    <row r="30" spans="1:8" ht="35.25" customHeight="1" x14ac:dyDescent="0.25">
      <c r="A30" s="70" t="s">
        <v>21</v>
      </c>
      <c r="B30" s="70"/>
      <c r="C30" s="70"/>
      <c r="D30" s="70"/>
      <c r="E30" s="70"/>
    </row>
    <row r="31" spans="1:8" x14ac:dyDescent="0.25">
      <c r="A31" s="70" t="s">
        <v>20</v>
      </c>
      <c r="B31" s="70"/>
      <c r="C31" s="70"/>
      <c r="D31" s="70"/>
      <c r="E31" s="70"/>
    </row>
    <row r="32" spans="1:8" ht="36.75" customHeight="1" x14ac:dyDescent="0.25">
      <c r="A32" s="70" t="s">
        <v>32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78" t="s">
        <v>5</v>
      </c>
      <c r="B34" s="78"/>
      <c r="C34" s="78"/>
      <c r="D34" s="78"/>
      <c r="E34" s="78"/>
    </row>
    <row r="35" spans="1:5" x14ac:dyDescent="0.25">
      <c r="A35" s="70" t="s">
        <v>18</v>
      </c>
      <c r="B35" s="70"/>
      <c r="C35" s="70"/>
      <c r="D35" s="70"/>
      <c r="E35" s="70"/>
    </row>
    <row r="36" spans="1:5" x14ac:dyDescent="0.25">
      <c r="A36" s="79" t="s">
        <v>54</v>
      </c>
      <c r="B36" s="79"/>
      <c r="C36" s="79"/>
      <c r="D36" s="79"/>
      <c r="E36" s="5"/>
    </row>
    <row r="37" spans="1:5" x14ac:dyDescent="0.25">
      <c r="B37" s="76" t="s">
        <v>19</v>
      </c>
      <c r="C37" s="76"/>
      <c r="D37" s="76"/>
      <c r="E37" s="6" t="s">
        <v>6</v>
      </c>
    </row>
    <row r="38" spans="1:5" x14ac:dyDescent="0.25">
      <c r="A38" s="30"/>
      <c r="B38" s="30"/>
      <c r="C38" s="30"/>
      <c r="D38" s="30"/>
      <c r="E38" s="30"/>
    </row>
    <row r="39" spans="1:5" x14ac:dyDescent="0.25">
      <c r="A39" s="80" t="s">
        <v>41</v>
      </c>
      <c r="B39" s="80"/>
      <c r="C39" s="80"/>
      <c r="D39" s="80"/>
      <c r="E39" s="5"/>
    </row>
    <row r="40" spans="1:5" x14ac:dyDescent="0.25">
      <c r="B40" s="76" t="s">
        <v>19</v>
      </c>
      <c r="C40" s="76"/>
      <c r="D40" s="76"/>
      <c r="E40" s="6" t="s">
        <v>6</v>
      </c>
    </row>
    <row r="42" spans="1:5" x14ac:dyDescent="0.25">
      <c r="A42" s="20" t="s">
        <v>37</v>
      </c>
    </row>
    <row r="43" spans="1:5" x14ac:dyDescent="0.25">
      <c r="A43" s="14" t="s">
        <v>34</v>
      </c>
    </row>
    <row r="44" spans="1:5" x14ac:dyDescent="0.25">
      <c r="A44" s="2" t="s">
        <v>43</v>
      </c>
      <c r="B44" s="18">
        <f>'1кв'!B49</f>
        <v>37341.906000000017</v>
      </c>
    </row>
    <row r="45" spans="1:5" ht="31.5" x14ac:dyDescent="0.25">
      <c r="A45" s="21" t="s">
        <v>47</v>
      </c>
      <c r="B45" s="19"/>
    </row>
    <row r="46" spans="1:5" x14ac:dyDescent="0.25">
      <c r="A46" s="2" t="s">
        <v>35</v>
      </c>
      <c r="B46" s="19">
        <v>80754.350000000006</v>
      </c>
    </row>
    <row r="47" spans="1:5" x14ac:dyDescent="0.25">
      <c r="A47" s="2" t="s">
        <v>46</v>
      </c>
      <c r="B47" s="19">
        <f>150*3</f>
        <v>450</v>
      </c>
    </row>
    <row r="48" spans="1:5" ht="30" x14ac:dyDescent="0.25">
      <c r="A48" s="29" t="s">
        <v>42</v>
      </c>
      <c r="B48" s="19">
        <f>E27</f>
        <v>66397.233999999997</v>
      </c>
    </row>
    <row r="49" spans="1:2" x14ac:dyDescent="0.25">
      <c r="A49" s="17" t="s">
        <v>36</v>
      </c>
      <c r="B49" s="22">
        <f>B44+B46+B47-B48</f>
        <v>52149.022000000026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3" zoomScaleSheetLayoutView="100" workbookViewId="0">
      <selection activeCell="A28" sqref="A28:A29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65" t="s">
        <v>11</v>
      </c>
      <c r="B1" s="65"/>
      <c r="C1" s="65"/>
      <c r="D1" s="65"/>
      <c r="E1" s="65"/>
    </row>
    <row r="2" spans="1:5" ht="30.75" customHeight="1" x14ac:dyDescent="0.25">
      <c r="A2" s="66" t="s">
        <v>12</v>
      </c>
      <c r="B2" s="67"/>
      <c r="C2" s="67"/>
      <c r="D2" s="67"/>
      <c r="E2" s="67"/>
    </row>
    <row r="3" spans="1:5" x14ac:dyDescent="0.25">
      <c r="A3" s="68" t="s">
        <v>59</v>
      </c>
      <c r="B3" s="68"/>
      <c r="C3" s="68"/>
      <c r="D3" s="68"/>
      <c r="E3" s="68"/>
    </row>
    <row r="4" spans="1:5" s="1" customFormat="1" ht="15.75" x14ac:dyDescent="0.25">
      <c r="A4" s="25" t="s">
        <v>13</v>
      </c>
      <c r="B4" s="4"/>
      <c r="C4" s="4"/>
      <c r="D4" s="69" t="s">
        <v>60</v>
      </c>
      <c r="E4" s="69"/>
    </row>
    <row r="5" spans="1:5" x14ac:dyDescent="0.25">
      <c r="A5" s="31"/>
      <c r="B5" s="4"/>
      <c r="C5" s="4"/>
      <c r="D5" s="4"/>
      <c r="E5" s="4"/>
    </row>
    <row r="6" spans="1:5" ht="18.75" customHeight="1" x14ac:dyDescent="0.25">
      <c r="A6" s="70" t="s">
        <v>0</v>
      </c>
      <c r="B6" s="70"/>
      <c r="C6" s="70"/>
      <c r="D6" s="70"/>
      <c r="E6" s="70"/>
    </row>
    <row r="7" spans="1:5" x14ac:dyDescent="0.25">
      <c r="A7" s="64" t="s">
        <v>24</v>
      </c>
      <c r="B7" s="64"/>
      <c r="C7" s="64"/>
      <c r="D7" s="64"/>
      <c r="E7" s="64"/>
    </row>
    <row r="8" spans="1:5" x14ac:dyDescent="0.25">
      <c r="A8" s="72" t="s">
        <v>1</v>
      </c>
      <c r="B8" s="72"/>
      <c r="C8" s="72"/>
      <c r="D8" s="72"/>
      <c r="E8" s="72"/>
    </row>
    <row r="9" spans="1:5" ht="17.25" customHeight="1" x14ac:dyDescent="0.25">
      <c r="A9" s="70" t="s">
        <v>38</v>
      </c>
      <c r="B9" s="70"/>
      <c r="C9" s="70"/>
      <c r="D9" s="70"/>
      <c r="E9" s="70"/>
    </row>
    <row r="10" spans="1:5" ht="26.25" customHeight="1" x14ac:dyDescent="0.25">
      <c r="A10" s="73" t="s">
        <v>14</v>
      </c>
      <c r="B10" s="74"/>
      <c r="C10" s="74"/>
      <c r="D10" s="74"/>
      <c r="E10" s="74"/>
    </row>
    <row r="11" spans="1:5" ht="30.75" customHeight="1" x14ac:dyDescent="0.25">
      <c r="A11" s="70" t="s">
        <v>39</v>
      </c>
      <c r="B11" s="70"/>
      <c r="C11" s="70"/>
      <c r="D11" s="70"/>
      <c r="E11" s="70"/>
    </row>
    <row r="12" spans="1:5" ht="16.5" customHeight="1" x14ac:dyDescent="0.25">
      <c r="A12" s="72" t="s">
        <v>15</v>
      </c>
      <c r="B12" s="75"/>
      <c r="C12" s="75"/>
      <c r="D12" s="75"/>
      <c r="E12" s="75"/>
    </row>
    <row r="13" spans="1:5" x14ac:dyDescent="0.25">
      <c r="A13" s="70" t="s">
        <v>27</v>
      </c>
      <c r="B13" s="70"/>
      <c r="C13" s="70"/>
      <c r="D13" s="70"/>
      <c r="E13" s="70"/>
    </row>
    <row r="14" spans="1:5" ht="18" customHeight="1" x14ac:dyDescent="0.25">
      <c r="A14" s="72" t="s">
        <v>2</v>
      </c>
      <c r="B14" s="75"/>
      <c r="C14" s="75"/>
      <c r="D14" s="75"/>
      <c r="E14" s="75"/>
    </row>
    <row r="15" spans="1:5" ht="16.5" customHeight="1" x14ac:dyDescent="0.25">
      <c r="A15" s="70" t="s">
        <v>50</v>
      </c>
      <c r="B15" s="70"/>
      <c r="C15" s="70"/>
      <c r="D15" s="70"/>
      <c r="E15" s="70"/>
    </row>
    <row r="16" spans="1:5" ht="10.15" customHeight="1" x14ac:dyDescent="0.25">
      <c r="A16" s="72" t="s">
        <v>16</v>
      </c>
      <c r="B16" s="75"/>
      <c r="C16" s="75"/>
      <c r="D16" s="75"/>
      <c r="E16" s="75"/>
    </row>
    <row r="17" spans="1:8" ht="32.450000000000003" customHeight="1" x14ac:dyDescent="0.25">
      <c r="A17" s="70" t="s">
        <v>17</v>
      </c>
      <c r="B17" s="70"/>
      <c r="C17" s="70"/>
      <c r="D17" s="70"/>
      <c r="E17" s="70"/>
    </row>
    <row r="18" spans="1:8" ht="57.6" customHeight="1" x14ac:dyDescent="0.25">
      <c r="A18" s="70" t="s">
        <v>40</v>
      </c>
      <c r="B18" s="70"/>
      <c r="C18" s="70"/>
      <c r="D18" s="70"/>
      <c r="E18" s="70"/>
    </row>
    <row r="19" spans="1:8" ht="37.5" customHeight="1" x14ac:dyDescent="0.25">
      <c r="A19" s="71" t="s">
        <v>25</v>
      </c>
      <c r="B19" s="71"/>
      <c r="C19" s="71"/>
      <c r="D19" s="71"/>
      <c r="E19" s="71"/>
    </row>
    <row r="20" spans="1:8" ht="15.75" customHeight="1" x14ac:dyDescent="0.25">
      <c r="A20" s="71"/>
      <c r="B20" s="71"/>
      <c r="C20" s="71"/>
      <c r="D20" s="71"/>
      <c r="E20" s="71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 x14ac:dyDescent="0.25">
      <c r="A22" s="23" t="s">
        <v>45</v>
      </c>
      <c r="B22" s="9" t="s">
        <v>33</v>
      </c>
      <c r="C22" s="3" t="s">
        <v>4</v>
      </c>
      <c r="D22" s="3">
        <v>12.85</v>
      </c>
      <c r="E22" s="8">
        <f>D22*F20*G20</f>
        <v>55246.004999999997</v>
      </c>
    </row>
    <row r="23" spans="1:8" ht="30" x14ac:dyDescent="0.25">
      <c r="A23" s="7" t="s">
        <v>22</v>
      </c>
      <c r="B23" s="9" t="s">
        <v>23</v>
      </c>
      <c r="C23" s="3" t="s">
        <v>4</v>
      </c>
      <c r="D23" s="3"/>
      <c r="E23" s="8">
        <v>0</v>
      </c>
    </row>
    <row r="24" spans="1:8" x14ac:dyDescent="0.25">
      <c r="A24" s="7" t="s">
        <v>44</v>
      </c>
      <c r="B24" s="9" t="s">
        <v>26</v>
      </c>
      <c r="C24" s="3" t="s">
        <v>4</v>
      </c>
      <c r="D24" s="3">
        <v>4.3600000000000003</v>
      </c>
      <c r="E24" s="8">
        <f>D24*F20*G20</f>
        <v>18744.948</v>
      </c>
    </row>
    <row r="25" spans="1:8" x14ac:dyDescent="0.25">
      <c r="A25" s="7" t="s">
        <v>28</v>
      </c>
      <c r="B25" s="9" t="s">
        <v>61</v>
      </c>
      <c r="C25" s="3" t="s">
        <v>30</v>
      </c>
      <c r="D25" s="3"/>
      <c r="E25" s="8">
        <v>1289.73</v>
      </c>
      <c r="H25" s="15"/>
    </row>
    <row r="26" spans="1:8" x14ac:dyDescent="0.25">
      <c r="A26" s="35" t="s">
        <v>63</v>
      </c>
      <c r="B26" s="9" t="s">
        <v>68</v>
      </c>
      <c r="C26" s="3" t="s">
        <v>52</v>
      </c>
      <c r="D26" s="38">
        <v>4</v>
      </c>
      <c r="E26" s="8">
        <f>D26*260.07</f>
        <v>1040.28</v>
      </c>
    </row>
    <row r="27" spans="1:8" x14ac:dyDescent="0.25">
      <c r="A27" s="35" t="s">
        <v>64</v>
      </c>
      <c r="B27" s="9" t="s">
        <v>68</v>
      </c>
      <c r="C27" s="3" t="s">
        <v>52</v>
      </c>
      <c r="D27" s="38">
        <v>1</v>
      </c>
      <c r="E27" s="8">
        <f t="shared" ref="E27:E30" si="0">D27*260.07</f>
        <v>260.07</v>
      </c>
    </row>
    <row r="28" spans="1:8" ht="30" x14ac:dyDescent="0.25">
      <c r="A28" s="24" t="s">
        <v>67</v>
      </c>
      <c r="B28" s="9" t="s">
        <v>68</v>
      </c>
      <c r="C28" s="3" t="s">
        <v>30</v>
      </c>
      <c r="D28" s="38"/>
      <c r="E28" s="8">
        <v>9782.82</v>
      </c>
    </row>
    <row r="29" spans="1:8" x14ac:dyDescent="0.25">
      <c r="A29" s="36" t="s">
        <v>65</v>
      </c>
      <c r="B29" s="9" t="s">
        <v>68</v>
      </c>
      <c r="C29" s="3" t="s">
        <v>30</v>
      </c>
      <c r="D29" s="39"/>
      <c r="E29" s="8">
        <v>3095.98</v>
      </c>
    </row>
    <row r="30" spans="1:8" ht="30" x14ac:dyDescent="0.25">
      <c r="A30" s="37" t="s">
        <v>66</v>
      </c>
      <c r="B30" s="9" t="s">
        <v>69</v>
      </c>
      <c r="C30" s="3" t="s">
        <v>52</v>
      </c>
      <c r="D30" s="39">
        <v>1</v>
      </c>
      <c r="E30" s="8">
        <f t="shared" si="0"/>
        <v>260.07</v>
      </c>
    </row>
    <row r="31" spans="1:8" x14ac:dyDescent="0.25">
      <c r="A31" s="24"/>
      <c r="B31" s="9"/>
      <c r="C31" s="3"/>
      <c r="D31" s="3"/>
      <c r="E31" s="8"/>
      <c r="H31" s="15"/>
    </row>
    <row r="32" spans="1:8" s="14" customFormat="1" ht="14.25" x14ac:dyDescent="0.2">
      <c r="A32" s="10" t="s">
        <v>31</v>
      </c>
      <c r="B32" s="11"/>
      <c r="C32" s="12"/>
      <c r="D32" s="12"/>
      <c r="E32" s="13">
        <f>SUM(E22:E31)</f>
        <v>89719.903000000006</v>
      </c>
      <c r="H32" s="16"/>
    </row>
    <row r="34" spans="1:5" ht="30.75" customHeight="1" x14ac:dyDescent="0.25">
      <c r="A34" s="77" t="s">
        <v>70</v>
      </c>
      <c r="B34" s="77"/>
      <c r="C34" s="77"/>
      <c r="D34" s="77"/>
      <c r="E34" s="77"/>
    </row>
    <row r="35" spans="1:5" ht="35.25" customHeight="1" x14ac:dyDescent="0.25">
      <c r="A35" s="70" t="s">
        <v>21</v>
      </c>
      <c r="B35" s="70"/>
      <c r="C35" s="70"/>
      <c r="D35" s="70"/>
      <c r="E35" s="70"/>
    </row>
    <row r="36" spans="1:5" x14ac:dyDescent="0.25">
      <c r="A36" s="70" t="s">
        <v>20</v>
      </c>
      <c r="B36" s="70"/>
      <c r="C36" s="70"/>
      <c r="D36" s="70"/>
      <c r="E36" s="70"/>
    </row>
    <row r="37" spans="1:5" ht="36.75" customHeight="1" x14ac:dyDescent="0.25">
      <c r="A37" s="70" t="s">
        <v>32</v>
      </c>
      <c r="B37" s="70"/>
      <c r="C37" s="70"/>
      <c r="D37" s="70"/>
      <c r="E37" s="70"/>
    </row>
    <row r="38" spans="1:5" x14ac:dyDescent="0.25">
      <c r="A38" s="70" t="s">
        <v>18</v>
      </c>
      <c r="B38" s="70"/>
      <c r="C38" s="70"/>
      <c r="D38" s="70"/>
      <c r="E38" s="70"/>
    </row>
    <row r="39" spans="1:5" x14ac:dyDescent="0.25">
      <c r="A39" s="78" t="s">
        <v>5</v>
      </c>
      <c r="B39" s="78"/>
      <c r="C39" s="78"/>
      <c r="D39" s="78"/>
      <c r="E39" s="78"/>
    </row>
    <row r="40" spans="1:5" x14ac:dyDescent="0.25">
      <c r="A40" s="70" t="s">
        <v>18</v>
      </c>
      <c r="B40" s="70"/>
      <c r="C40" s="70"/>
      <c r="D40" s="70"/>
      <c r="E40" s="70"/>
    </row>
    <row r="41" spans="1:5" x14ac:dyDescent="0.25">
      <c r="A41" s="79" t="s">
        <v>54</v>
      </c>
      <c r="B41" s="79"/>
      <c r="C41" s="79"/>
      <c r="D41" s="79"/>
      <c r="E41" s="5"/>
    </row>
    <row r="42" spans="1:5" x14ac:dyDescent="0.25">
      <c r="B42" s="76" t="s">
        <v>19</v>
      </c>
      <c r="C42" s="76"/>
      <c r="D42" s="76"/>
      <c r="E42" s="6" t="s">
        <v>6</v>
      </c>
    </row>
    <row r="43" spans="1:5" x14ac:dyDescent="0.25">
      <c r="A43" s="30"/>
      <c r="B43" s="30"/>
      <c r="C43" s="30"/>
      <c r="D43" s="30"/>
      <c r="E43" s="30"/>
    </row>
    <row r="44" spans="1:5" x14ac:dyDescent="0.25">
      <c r="A44" s="80" t="s">
        <v>41</v>
      </c>
      <c r="B44" s="80"/>
      <c r="C44" s="80"/>
      <c r="D44" s="80"/>
      <c r="E44" s="5"/>
    </row>
    <row r="45" spans="1:5" x14ac:dyDescent="0.25">
      <c r="B45" s="76" t="s">
        <v>19</v>
      </c>
      <c r="C45" s="76"/>
      <c r="D45" s="76"/>
      <c r="E45" s="6" t="s">
        <v>6</v>
      </c>
    </row>
    <row r="47" spans="1:5" x14ac:dyDescent="0.25">
      <c r="A47" s="20" t="s">
        <v>37</v>
      </c>
    </row>
    <row r="48" spans="1:5" x14ac:dyDescent="0.25">
      <c r="A48" s="14" t="s">
        <v>34</v>
      </c>
    </row>
    <row r="49" spans="1:2" x14ac:dyDescent="0.25">
      <c r="A49" s="2" t="s">
        <v>43</v>
      </c>
      <c r="B49" s="18">
        <f>'2кв'!B49</f>
        <v>52149.022000000026</v>
      </c>
    </row>
    <row r="50" spans="1:2" ht="31.5" x14ac:dyDescent="0.25">
      <c r="A50" s="21" t="s">
        <v>71</v>
      </c>
      <c r="B50" s="19"/>
    </row>
    <row r="51" spans="1:2" x14ac:dyDescent="0.25">
      <c r="A51" s="2" t="s">
        <v>35</v>
      </c>
      <c r="B51" s="19">
        <v>82294.22</v>
      </c>
    </row>
    <row r="52" spans="1:2" x14ac:dyDescent="0.25">
      <c r="A52" s="2" t="s">
        <v>46</v>
      </c>
      <c r="B52" s="19">
        <f>150*3</f>
        <v>450</v>
      </c>
    </row>
    <row r="53" spans="1:2" ht="30" x14ac:dyDescent="0.25">
      <c r="A53" s="29" t="s">
        <v>42</v>
      </c>
      <c r="B53" s="19">
        <f>E32</f>
        <v>89719.903000000006</v>
      </c>
    </row>
    <row r="54" spans="1:2" x14ac:dyDescent="0.25">
      <c r="A54" s="17" t="s">
        <v>36</v>
      </c>
      <c r="B54" s="22">
        <f>B49+B51+B52-B53</f>
        <v>45173.339000000022</v>
      </c>
    </row>
  </sheetData>
  <mergeCells count="30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9" zoomScaleSheetLayoutView="100" workbookViewId="0">
      <selection activeCell="B33" sqref="B33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65" t="s">
        <v>11</v>
      </c>
      <c r="B1" s="65"/>
      <c r="C1" s="65"/>
      <c r="D1" s="65"/>
      <c r="E1" s="65"/>
    </row>
    <row r="2" spans="1:5" ht="30.75" customHeight="1" x14ac:dyDescent="0.25">
      <c r="A2" s="66" t="s">
        <v>12</v>
      </c>
      <c r="B2" s="67"/>
      <c r="C2" s="67"/>
      <c r="D2" s="67"/>
      <c r="E2" s="67"/>
    </row>
    <row r="3" spans="1:5" x14ac:dyDescent="0.25">
      <c r="A3" s="68" t="s">
        <v>96</v>
      </c>
      <c r="B3" s="68"/>
      <c r="C3" s="68"/>
      <c r="D3" s="68"/>
      <c r="E3" s="68"/>
    </row>
    <row r="4" spans="1:5" s="1" customFormat="1" ht="15.75" x14ac:dyDescent="0.25">
      <c r="A4" s="25" t="s">
        <v>13</v>
      </c>
      <c r="B4" s="4"/>
      <c r="C4" s="4"/>
      <c r="D4" s="63"/>
      <c r="E4" s="63" t="s">
        <v>97</v>
      </c>
    </row>
    <row r="5" spans="1:5" x14ac:dyDescent="0.25">
      <c r="A5" s="34"/>
      <c r="B5" s="4"/>
      <c r="C5" s="4"/>
      <c r="D5" s="4"/>
      <c r="E5" s="4"/>
    </row>
    <row r="6" spans="1:5" ht="18.75" customHeight="1" x14ac:dyDescent="0.25">
      <c r="A6" s="70" t="s">
        <v>0</v>
      </c>
      <c r="B6" s="70"/>
      <c r="C6" s="70"/>
      <c r="D6" s="70"/>
      <c r="E6" s="70"/>
    </row>
    <row r="7" spans="1:5" x14ac:dyDescent="0.25">
      <c r="A7" s="64" t="s">
        <v>24</v>
      </c>
      <c r="B7" s="64"/>
      <c r="C7" s="64"/>
      <c r="D7" s="64"/>
      <c r="E7" s="64"/>
    </row>
    <row r="8" spans="1:5" x14ac:dyDescent="0.25">
      <c r="A8" s="72" t="s">
        <v>1</v>
      </c>
      <c r="B8" s="72"/>
      <c r="C8" s="72"/>
      <c r="D8" s="72"/>
      <c r="E8" s="72"/>
    </row>
    <row r="9" spans="1:5" ht="17.25" customHeight="1" x14ac:dyDescent="0.25">
      <c r="A9" s="70" t="s">
        <v>38</v>
      </c>
      <c r="B9" s="70"/>
      <c r="C9" s="70"/>
      <c r="D9" s="70"/>
      <c r="E9" s="70"/>
    </row>
    <row r="10" spans="1:5" ht="26.25" customHeight="1" x14ac:dyDescent="0.25">
      <c r="A10" s="73" t="s">
        <v>14</v>
      </c>
      <c r="B10" s="74"/>
      <c r="C10" s="74"/>
      <c r="D10" s="74"/>
      <c r="E10" s="74"/>
    </row>
    <row r="11" spans="1:5" ht="30.75" customHeight="1" x14ac:dyDescent="0.25">
      <c r="A11" s="70" t="s">
        <v>39</v>
      </c>
      <c r="B11" s="70"/>
      <c r="C11" s="70"/>
      <c r="D11" s="70"/>
      <c r="E11" s="70"/>
    </row>
    <row r="12" spans="1:5" ht="16.5" customHeight="1" x14ac:dyDescent="0.25">
      <c r="A12" s="72" t="s">
        <v>15</v>
      </c>
      <c r="B12" s="75"/>
      <c r="C12" s="75"/>
      <c r="D12" s="75"/>
      <c r="E12" s="75"/>
    </row>
    <row r="13" spans="1:5" x14ac:dyDescent="0.25">
      <c r="A13" s="70" t="s">
        <v>27</v>
      </c>
      <c r="B13" s="70"/>
      <c r="C13" s="70"/>
      <c r="D13" s="70"/>
      <c r="E13" s="70"/>
    </row>
    <row r="14" spans="1:5" ht="18" customHeight="1" x14ac:dyDescent="0.25">
      <c r="A14" s="72" t="s">
        <v>2</v>
      </c>
      <c r="B14" s="75"/>
      <c r="C14" s="75"/>
      <c r="D14" s="75"/>
      <c r="E14" s="75"/>
    </row>
    <row r="15" spans="1:5" ht="16.5" customHeight="1" x14ac:dyDescent="0.25">
      <c r="A15" s="70" t="s">
        <v>50</v>
      </c>
      <c r="B15" s="70"/>
      <c r="C15" s="70"/>
      <c r="D15" s="70"/>
      <c r="E15" s="70"/>
    </row>
    <row r="16" spans="1:5" ht="10.15" customHeight="1" x14ac:dyDescent="0.25">
      <c r="A16" s="72" t="s">
        <v>16</v>
      </c>
      <c r="B16" s="75"/>
      <c r="C16" s="75"/>
      <c r="D16" s="75"/>
      <c r="E16" s="75"/>
    </row>
    <row r="17" spans="1:8" ht="32.450000000000003" customHeight="1" x14ac:dyDescent="0.25">
      <c r="A17" s="70" t="s">
        <v>17</v>
      </c>
      <c r="B17" s="70"/>
      <c r="C17" s="70"/>
      <c r="D17" s="70"/>
      <c r="E17" s="70"/>
    </row>
    <row r="18" spans="1:8" ht="57.6" customHeight="1" x14ac:dyDescent="0.25">
      <c r="A18" s="70" t="s">
        <v>40</v>
      </c>
      <c r="B18" s="70"/>
      <c r="C18" s="70"/>
      <c r="D18" s="70"/>
      <c r="E18" s="70"/>
    </row>
    <row r="19" spans="1:8" ht="37.5" customHeight="1" x14ac:dyDescent="0.25">
      <c r="A19" s="71" t="s">
        <v>25</v>
      </c>
      <c r="B19" s="71"/>
      <c r="C19" s="71"/>
      <c r="D19" s="71"/>
      <c r="E19" s="71"/>
    </row>
    <row r="20" spans="1:8" ht="15.75" customHeight="1" x14ac:dyDescent="0.25">
      <c r="A20" s="71"/>
      <c r="B20" s="71"/>
      <c r="C20" s="71"/>
      <c r="D20" s="71"/>
      <c r="E20" s="71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 x14ac:dyDescent="0.25">
      <c r="A22" s="23" t="s">
        <v>45</v>
      </c>
      <c r="B22" s="9" t="s">
        <v>33</v>
      </c>
      <c r="C22" s="3" t="s">
        <v>4</v>
      </c>
      <c r="D22" s="3">
        <v>12.85</v>
      </c>
      <c r="E22" s="8">
        <f>D22*F20*G20</f>
        <v>55246.004999999997</v>
      </c>
    </row>
    <row r="23" spans="1:8" ht="30" x14ac:dyDescent="0.25">
      <c r="A23" s="7" t="s">
        <v>22</v>
      </c>
      <c r="B23" s="9" t="s">
        <v>23</v>
      </c>
      <c r="C23" s="3" t="s">
        <v>4</v>
      </c>
      <c r="D23" s="3"/>
      <c r="E23" s="8">
        <v>0</v>
      </c>
    </row>
    <row r="24" spans="1:8" x14ac:dyDescent="0.25">
      <c r="A24" s="7" t="s">
        <v>44</v>
      </c>
      <c r="B24" s="9" t="s">
        <v>26</v>
      </c>
      <c r="C24" s="3" t="s">
        <v>4</v>
      </c>
      <c r="D24" s="3">
        <v>4.3600000000000003</v>
      </c>
      <c r="E24" s="8">
        <f>D24*F20*G20</f>
        <v>18744.948</v>
      </c>
    </row>
    <row r="25" spans="1:8" x14ac:dyDescent="0.25">
      <c r="A25" s="7" t="s">
        <v>28</v>
      </c>
      <c r="B25" s="9" t="s">
        <v>98</v>
      </c>
      <c r="C25" s="3" t="s">
        <v>30</v>
      </c>
      <c r="D25" s="3"/>
      <c r="E25" s="8">
        <f>5787.14-1849.76</f>
        <v>3937.38</v>
      </c>
      <c r="H25" s="15"/>
    </row>
    <row r="26" spans="1:8" ht="30" x14ac:dyDescent="0.25">
      <c r="A26" s="24" t="s">
        <v>112</v>
      </c>
      <c r="B26" s="9" t="s">
        <v>99</v>
      </c>
      <c r="C26" s="3" t="s">
        <v>30</v>
      </c>
      <c r="D26" s="38"/>
      <c r="E26" s="8">
        <v>3710.97</v>
      </c>
    </row>
    <row r="27" spans="1:8" x14ac:dyDescent="0.25">
      <c r="A27" s="24" t="s">
        <v>103</v>
      </c>
      <c r="B27" s="9" t="s">
        <v>100</v>
      </c>
      <c r="C27" s="3" t="s">
        <v>52</v>
      </c>
      <c r="D27" s="38">
        <v>7</v>
      </c>
      <c r="E27" s="8">
        <f t="shared" ref="E27:E30" si="0">D27*260.07</f>
        <v>1820.49</v>
      </c>
    </row>
    <row r="28" spans="1:8" x14ac:dyDescent="0.25">
      <c r="A28" s="24" t="s">
        <v>104</v>
      </c>
      <c r="B28" s="9" t="s">
        <v>100</v>
      </c>
      <c r="C28" s="3" t="s">
        <v>52</v>
      </c>
      <c r="D28" s="38">
        <v>5</v>
      </c>
      <c r="E28" s="8">
        <v>9782.82</v>
      </c>
    </row>
    <row r="29" spans="1:8" x14ac:dyDescent="0.25">
      <c r="A29" s="24" t="s">
        <v>102</v>
      </c>
      <c r="B29" s="9" t="s">
        <v>100</v>
      </c>
      <c r="C29" s="3" t="s">
        <v>52</v>
      </c>
      <c r="D29" s="39">
        <v>4</v>
      </c>
      <c r="E29" s="8">
        <v>3095.98</v>
      </c>
    </row>
    <row r="30" spans="1:8" x14ac:dyDescent="0.25">
      <c r="A30" s="24" t="s">
        <v>105</v>
      </c>
      <c r="B30" s="9" t="s">
        <v>101</v>
      </c>
      <c r="C30" s="3" t="s">
        <v>52</v>
      </c>
      <c r="D30" s="39">
        <v>4</v>
      </c>
      <c r="E30" s="8">
        <f t="shared" si="0"/>
        <v>1040.28</v>
      </c>
    </row>
    <row r="31" spans="1:8" x14ac:dyDescent="0.25">
      <c r="A31" s="24"/>
      <c r="B31" s="9"/>
      <c r="C31" s="3"/>
      <c r="D31" s="3"/>
      <c r="E31" s="8"/>
      <c r="H31" s="15"/>
    </row>
    <row r="32" spans="1:8" s="14" customFormat="1" ht="14.25" x14ac:dyDescent="0.2">
      <c r="A32" s="10" t="s">
        <v>31</v>
      </c>
      <c r="B32" s="11"/>
      <c r="C32" s="12"/>
      <c r="D32" s="12"/>
      <c r="E32" s="13">
        <f>SUM(E22:E31)</f>
        <v>97378.873000000007</v>
      </c>
      <c r="H32" s="16"/>
    </row>
    <row r="34" spans="1:5" ht="30.75" customHeight="1" x14ac:dyDescent="0.25">
      <c r="A34" s="77" t="s">
        <v>106</v>
      </c>
      <c r="B34" s="77"/>
      <c r="C34" s="77"/>
      <c r="D34" s="77"/>
      <c r="E34" s="77"/>
    </row>
    <row r="35" spans="1:5" ht="35.25" customHeight="1" x14ac:dyDescent="0.25">
      <c r="A35" s="70" t="s">
        <v>21</v>
      </c>
      <c r="B35" s="70"/>
      <c r="C35" s="70"/>
      <c r="D35" s="70"/>
      <c r="E35" s="70"/>
    </row>
    <row r="36" spans="1:5" x14ac:dyDescent="0.25">
      <c r="A36" s="70" t="s">
        <v>20</v>
      </c>
      <c r="B36" s="70"/>
      <c r="C36" s="70"/>
      <c r="D36" s="70"/>
      <c r="E36" s="70"/>
    </row>
    <row r="37" spans="1:5" ht="36.75" customHeight="1" x14ac:dyDescent="0.25">
      <c r="A37" s="70" t="s">
        <v>32</v>
      </c>
      <c r="B37" s="70"/>
      <c r="C37" s="70"/>
      <c r="D37" s="70"/>
      <c r="E37" s="70"/>
    </row>
    <row r="38" spans="1:5" x14ac:dyDescent="0.25">
      <c r="A38" s="70" t="s">
        <v>18</v>
      </c>
      <c r="B38" s="70"/>
      <c r="C38" s="70"/>
      <c r="D38" s="70"/>
      <c r="E38" s="70"/>
    </row>
    <row r="39" spans="1:5" x14ac:dyDescent="0.25">
      <c r="A39" s="78" t="s">
        <v>5</v>
      </c>
      <c r="B39" s="78"/>
      <c r="C39" s="78"/>
      <c r="D39" s="78"/>
      <c r="E39" s="78"/>
    </row>
    <row r="40" spans="1:5" x14ac:dyDescent="0.25">
      <c r="A40" s="70" t="s">
        <v>18</v>
      </c>
      <c r="B40" s="70"/>
      <c r="C40" s="70"/>
      <c r="D40" s="70"/>
      <c r="E40" s="70"/>
    </row>
    <row r="41" spans="1:5" x14ac:dyDescent="0.25">
      <c r="A41" s="79" t="s">
        <v>54</v>
      </c>
      <c r="B41" s="79"/>
      <c r="C41" s="79"/>
      <c r="D41" s="79"/>
      <c r="E41" s="5"/>
    </row>
    <row r="42" spans="1:5" x14ac:dyDescent="0.25">
      <c r="B42" s="76" t="s">
        <v>19</v>
      </c>
      <c r="C42" s="76"/>
      <c r="D42" s="76"/>
      <c r="E42" s="6" t="s">
        <v>6</v>
      </c>
    </row>
    <row r="43" spans="1:5" x14ac:dyDescent="0.25">
      <c r="A43" s="33"/>
      <c r="B43" s="33"/>
      <c r="C43" s="33"/>
      <c r="D43" s="33"/>
      <c r="E43" s="33"/>
    </row>
    <row r="44" spans="1:5" x14ac:dyDescent="0.25">
      <c r="A44" s="80" t="s">
        <v>41</v>
      </c>
      <c r="B44" s="80"/>
      <c r="C44" s="80"/>
      <c r="D44" s="80"/>
      <c r="E44" s="5"/>
    </row>
    <row r="45" spans="1:5" x14ac:dyDescent="0.25">
      <c r="B45" s="76" t="s">
        <v>19</v>
      </c>
      <c r="C45" s="76"/>
      <c r="D45" s="76"/>
      <c r="E45" s="6" t="s">
        <v>6</v>
      </c>
    </row>
    <row r="47" spans="1:5" x14ac:dyDescent="0.25">
      <c r="A47" s="20" t="s">
        <v>37</v>
      </c>
    </row>
    <row r="48" spans="1:5" x14ac:dyDescent="0.25">
      <c r="A48" s="14" t="s">
        <v>34</v>
      </c>
    </row>
    <row r="49" spans="1:2" x14ac:dyDescent="0.25">
      <c r="A49" s="2" t="s">
        <v>43</v>
      </c>
      <c r="B49" s="18">
        <f>'3кв'!B54</f>
        <v>45173.339000000022</v>
      </c>
    </row>
    <row r="50" spans="1:2" ht="31.5" x14ac:dyDescent="0.25">
      <c r="A50" s="21" t="s">
        <v>71</v>
      </c>
      <c r="B50" s="19"/>
    </row>
    <row r="51" spans="1:2" x14ac:dyDescent="0.25">
      <c r="A51" s="2" t="s">
        <v>35</v>
      </c>
      <c r="B51" s="19">
        <v>91663.74</v>
      </c>
    </row>
    <row r="52" spans="1:2" x14ac:dyDescent="0.25">
      <c r="A52" s="2" t="s">
        <v>46</v>
      </c>
      <c r="B52" s="19">
        <f>150*3</f>
        <v>450</v>
      </c>
    </row>
    <row r="53" spans="1:2" ht="30" x14ac:dyDescent="0.25">
      <c r="A53" s="32" t="s">
        <v>42</v>
      </c>
      <c r="B53" s="19">
        <f>E32</f>
        <v>97378.873000000007</v>
      </c>
    </row>
    <row r="54" spans="1:2" x14ac:dyDescent="0.25">
      <c r="A54" s="17" t="s">
        <v>36</v>
      </c>
      <c r="B54" s="22">
        <f>B49+B51+B52-B53</f>
        <v>39908.20600000002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22" zoomScaleSheetLayoutView="100" workbookViewId="0">
      <selection activeCell="C30" sqref="C30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1" t="s">
        <v>72</v>
      </c>
      <c r="B1" s="81"/>
      <c r="C1" s="81"/>
      <c r="D1" s="40"/>
    </row>
    <row r="2" spans="1:5" ht="15.75" x14ac:dyDescent="0.25">
      <c r="A2" s="82" t="s">
        <v>73</v>
      </c>
      <c r="B2" s="82"/>
      <c r="C2" s="82"/>
      <c r="D2" s="41"/>
    </row>
    <row r="3" spans="1:5" ht="15.75" x14ac:dyDescent="0.25">
      <c r="A3" s="82" t="s">
        <v>74</v>
      </c>
      <c r="B3" s="82"/>
      <c r="C3" s="82"/>
      <c r="D3" s="41"/>
    </row>
    <row r="4" spans="1:5" ht="15.75" x14ac:dyDescent="0.25">
      <c r="A4" s="81" t="s">
        <v>95</v>
      </c>
      <c r="B4" s="81"/>
      <c r="C4" s="81"/>
      <c r="D4" s="40"/>
    </row>
    <row r="5" spans="1:5" ht="15.75" x14ac:dyDescent="0.25">
      <c r="A5" s="83"/>
      <c r="B5" s="83"/>
      <c r="C5" s="83"/>
      <c r="D5" s="1"/>
    </row>
    <row r="6" spans="1:5" ht="15.75" x14ac:dyDescent="0.25">
      <c r="A6" s="41"/>
      <c r="B6" s="42" t="s">
        <v>75</v>
      </c>
      <c r="C6" s="43">
        <f>'1кв'!B44</f>
        <v>24595.33</v>
      </c>
      <c r="D6" s="44"/>
    </row>
    <row r="7" spans="1:5" ht="15.75" x14ac:dyDescent="0.25">
      <c r="A7" s="45" t="s">
        <v>76</v>
      </c>
      <c r="B7" s="42" t="s">
        <v>107</v>
      </c>
      <c r="C7" s="43"/>
      <c r="D7" s="44"/>
    </row>
    <row r="8" spans="1:5" ht="15.75" x14ac:dyDescent="0.25">
      <c r="B8" s="46" t="s">
        <v>77</v>
      </c>
      <c r="C8" s="47">
        <f>'1кв'!B46+'2кв'!B46+'3кв'!B51+'4кв'!B51</f>
        <v>334249.36000000004</v>
      </c>
      <c r="D8" s="48"/>
    </row>
    <row r="9" spans="1:5" ht="30" x14ac:dyDescent="0.25">
      <c r="B9" s="49" t="s">
        <v>78</v>
      </c>
      <c r="C9" s="47">
        <f>'1кв'!B47+'2кв'!B47+'3кв'!B52+'4кв'!B52</f>
        <v>1800</v>
      </c>
      <c r="D9" s="48"/>
    </row>
    <row r="10" spans="1:5" ht="15.75" x14ac:dyDescent="0.25">
      <c r="A10" s="50"/>
      <c r="B10" s="46" t="s">
        <v>79</v>
      </c>
      <c r="C10" s="51">
        <f>SUM(C8:C9)</f>
        <v>336049.36000000004</v>
      </c>
      <c r="D10" s="44"/>
    </row>
    <row r="11" spans="1:5" ht="15.75" x14ac:dyDescent="0.25">
      <c r="A11" s="1"/>
      <c r="B11" s="84"/>
      <c r="C11" s="85"/>
      <c r="D11" s="52"/>
    </row>
    <row r="12" spans="1:5" ht="15.75" x14ac:dyDescent="0.25">
      <c r="A12" s="53" t="s">
        <v>80</v>
      </c>
      <c r="B12" s="23" t="s">
        <v>81</v>
      </c>
      <c r="C12" s="47">
        <f>'1кв'!E22+'2кв'!E22+'3кв'!E22+'4кв'!E22</f>
        <v>209203.93800000002</v>
      </c>
      <c r="D12" s="52"/>
    </row>
    <row r="13" spans="1:5" ht="15.75" x14ac:dyDescent="0.25">
      <c r="A13" s="53"/>
      <c r="B13" s="7" t="s">
        <v>22</v>
      </c>
      <c r="C13" s="47">
        <f>'1кв'!E23+'2кв'!E23+'3кв'!E23+'4кв'!E23</f>
        <v>0</v>
      </c>
      <c r="D13" s="52"/>
    </row>
    <row r="14" spans="1:5" ht="15.75" x14ac:dyDescent="0.25">
      <c r="A14" s="53"/>
      <c r="B14" s="7" t="s">
        <v>44</v>
      </c>
      <c r="C14" s="47">
        <f>'1кв'!E24+'2кв'!E24+'3кв'!E24+'4кв'!E24</f>
        <v>71024.436000000002</v>
      </c>
      <c r="D14" s="52"/>
    </row>
    <row r="15" spans="1:5" ht="15.75" x14ac:dyDescent="0.25">
      <c r="A15" s="1"/>
      <c r="B15" s="7" t="s">
        <v>28</v>
      </c>
      <c r="C15" s="47">
        <f>'1кв'!E25+'2кв'!E25+'3кв'!E25+'4кв'!E25</f>
        <v>6146.4500000000007</v>
      </c>
      <c r="D15" s="52"/>
      <c r="E15" s="54"/>
    </row>
    <row r="16" spans="1:5" ht="15.75" x14ac:dyDescent="0.25">
      <c r="A16" s="53"/>
      <c r="B16" s="55" t="s">
        <v>108</v>
      </c>
      <c r="C16" s="47">
        <f>'1кв'!E26+'3кв'!E26+'3кв'!E27+'3кв'!E30+'4кв'!E27+'4кв'!E28+'4кв'!E29+'4кв'!E30</f>
        <v>17771.89</v>
      </c>
      <c r="D16" s="52"/>
    </row>
    <row r="17" spans="1:5" ht="15.75" x14ac:dyDescent="0.25">
      <c r="A17" s="53"/>
      <c r="B17" s="56" t="s">
        <v>82</v>
      </c>
      <c r="C17" s="47">
        <f>SUM(C19:C22)</f>
        <v>16589.77</v>
      </c>
      <c r="D17" s="52"/>
    </row>
    <row r="18" spans="1:5" ht="15.75" x14ac:dyDescent="0.25">
      <c r="A18" s="53"/>
      <c r="B18" s="56" t="s">
        <v>83</v>
      </c>
      <c r="C18" s="47"/>
      <c r="D18" s="52"/>
    </row>
    <row r="19" spans="1:5" ht="15.75" x14ac:dyDescent="0.25">
      <c r="A19" s="53"/>
      <c r="B19" s="24" t="s">
        <v>109</v>
      </c>
      <c r="C19" s="47">
        <f>'3кв'!E28</f>
        <v>9782.82</v>
      </c>
      <c r="D19" s="52"/>
    </row>
    <row r="20" spans="1:5" ht="15.75" x14ac:dyDescent="0.25">
      <c r="A20" s="53" t="s">
        <v>18</v>
      </c>
      <c r="B20" s="36" t="s">
        <v>110</v>
      </c>
      <c r="C20" s="47">
        <f>'3кв'!E29</f>
        <v>3095.98</v>
      </c>
      <c r="D20" s="52"/>
    </row>
    <row r="21" spans="1:5" ht="30" x14ac:dyDescent="0.25">
      <c r="A21" s="53"/>
      <c r="B21" s="7" t="s">
        <v>111</v>
      </c>
      <c r="C21" s="47">
        <f>'4кв'!E26</f>
        <v>3710.97</v>
      </c>
      <c r="D21" s="52"/>
    </row>
    <row r="22" spans="1:5" ht="15.75" x14ac:dyDescent="0.25">
      <c r="A22" s="53"/>
      <c r="B22" s="56"/>
      <c r="C22" s="47"/>
      <c r="D22" s="52"/>
    </row>
    <row r="23" spans="1:5" ht="15.75" x14ac:dyDescent="0.25">
      <c r="A23" s="1"/>
      <c r="B23" s="57" t="s">
        <v>84</v>
      </c>
      <c r="C23" s="51">
        <f>SUM(C12:C17)</f>
        <v>320736.48400000005</v>
      </c>
      <c r="D23" s="52"/>
      <c r="E23" s="54"/>
    </row>
    <row r="24" spans="1:5" ht="15.75" x14ac:dyDescent="0.25">
      <c r="A24" s="1"/>
      <c r="B24" s="58" t="s">
        <v>85</v>
      </c>
      <c r="C24" s="51">
        <f>C6+C10-C23</f>
        <v>39908.206000000006</v>
      </c>
      <c r="D24" s="52"/>
    </row>
    <row r="25" spans="1:5" ht="15.75" x14ac:dyDescent="0.25">
      <c r="A25" s="1"/>
      <c r="B25" s="45"/>
      <c r="C25" s="45"/>
      <c r="D25" s="52"/>
    </row>
    <row r="26" spans="1:5" ht="15.75" x14ac:dyDescent="0.25">
      <c r="A26" s="1"/>
      <c r="B26" s="59" t="s">
        <v>86</v>
      </c>
      <c r="C26" s="59"/>
      <c r="D26" s="52"/>
    </row>
    <row r="27" spans="1:5" ht="15.75" x14ac:dyDescent="0.25">
      <c r="A27" s="1"/>
      <c r="B27" s="59" t="s">
        <v>87</v>
      </c>
      <c r="C27" s="60">
        <v>25522.54</v>
      </c>
      <c r="D27" s="52"/>
    </row>
    <row r="28" spans="1:5" ht="15.75" x14ac:dyDescent="0.25">
      <c r="A28" s="1"/>
      <c r="B28" s="61" t="s">
        <v>88</v>
      </c>
      <c r="C28" s="62">
        <v>28338.3</v>
      </c>
      <c r="D28" s="52"/>
    </row>
    <row r="29" spans="1:5" ht="15.75" x14ac:dyDescent="0.25">
      <c r="A29" s="1"/>
      <c r="B29" s="59" t="s">
        <v>89</v>
      </c>
      <c r="C29" s="60">
        <f>C28-C27</f>
        <v>2815.7599999999984</v>
      </c>
      <c r="D29" s="52"/>
    </row>
    <row r="30" spans="1:5" ht="15.75" x14ac:dyDescent="0.25">
      <c r="A30" s="1"/>
      <c r="B30" s="45"/>
      <c r="C30" s="45"/>
      <c r="D30" s="52"/>
    </row>
    <row r="31" spans="1:5" ht="15.75" x14ac:dyDescent="0.25">
      <c r="A31" s="1"/>
      <c r="B31" s="45"/>
      <c r="C31" s="45"/>
      <c r="D31" s="52"/>
    </row>
    <row r="32" spans="1:5" ht="15.75" x14ac:dyDescent="0.25">
      <c r="A32" s="1"/>
      <c r="B32" s="45"/>
      <c r="C32" s="45"/>
      <c r="D32" s="52"/>
    </row>
    <row r="33" spans="1:4" ht="15.75" x14ac:dyDescent="0.25">
      <c r="A33" s="1"/>
      <c r="B33" s="45"/>
      <c r="C33" s="45"/>
      <c r="D33" s="52"/>
    </row>
    <row r="34" spans="1:4" ht="15.75" x14ac:dyDescent="0.25">
      <c r="A34" s="1" t="s">
        <v>90</v>
      </c>
      <c r="B34" s="45" t="s">
        <v>91</v>
      </c>
      <c r="C34" s="45"/>
      <c r="D34" s="52"/>
    </row>
    <row r="35" spans="1:4" ht="15.75" x14ac:dyDescent="0.25">
      <c r="A35" s="1"/>
      <c r="B35" s="45" t="s">
        <v>92</v>
      </c>
      <c r="C35" s="45"/>
      <c r="D35" s="52"/>
    </row>
    <row r="36" spans="1:4" ht="15.75" x14ac:dyDescent="0.25">
      <c r="A36" s="1"/>
      <c r="B36" s="45" t="s">
        <v>93</v>
      </c>
      <c r="C36" s="45"/>
      <c r="D36" s="52"/>
    </row>
    <row r="37" spans="1:4" ht="15.75" x14ac:dyDescent="0.25">
      <c r="A37" s="1"/>
      <c r="B37" s="45"/>
      <c r="C37" s="45"/>
      <c r="D37" s="52"/>
    </row>
    <row r="38" spans="1:4" ht="15.75" x14ac:dyDescent="0.25">
      <c r="A38" s="1"/>
      <c r="B38" s="45"/>
      <c r="C38" s="45"/>
      <c r="D38" s="52"/>
    </row>
    <row r="39" spans="1:4" ht="15.75" x14ac:dyDescent="0.25">
      <c r="A39" s="1"/>
      <c r="B39" s="45" t="s">
        <v>94</v>
      </c>
      <c r="C39" s="45"/>
      <c r="D39" s="52"/>
    </row>
    <row r="40" spans="1:4" ht="15.75" x14ac:dyDescent="0.25">
      <c r="A40" s="1"/>
      <c r="B40" s="45"/>
      <c r="C40" s="45"/>
      <c r="D40" s="52"/>
    </row>
    <row r="41" spans="1:4" ht="15.75" x14ac:dyDescent="0.25">
      <c r="A41" s="1"/>
      <c r="B41" s="45"/>
      <c r="C41" s="45"/>
      <c r="D41" s="52"/>
    </row>
    <row r="42" spans="1:4" ht="15.75" x14ac:dyDescent="0.25">
      <c r="A42" s="1"/>
      <c r="B42" s="45"/>
      <c r="C42" s="45"/>
      <c r="D42" s="52"/>
    </row>
    <row r="43" spans="1:4" ht="15.75" x14ac:dyDescent="0.25">
      <c r="A43" s="1"/>
      <c r="B43" s="45"/>
      <c r="C43" s="45"/>
      <c r="D43" s="52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2024-02-28T08:34:11Z</dcterms:modified>
</cp:coreProperties>
</file>